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goreli21\Documents\3. Financijski plan\Prijedlog plana 2023 - 2025\Usvojeno Hrvatski Sabor\"/>
    </mc:Choice>
  </mc:AlternateContent>
  <xr:revisionPtr revIDLastSave="0" documentId="13_ncr:1_{16D7DD87-E2B1-4ACA-8987-B0B1951811D0}" xr6:coauthVersionLast="36" xr6:coauthVersionMax="36" xr10:uidLastSave="{00000000-0000-0000-0000-000000000000}"/>
  <bookViews>
    <workbookView xWindow="0" yWindow="0" windowWidth="28800" windowHeight="11625" xr2:uid="{07B69CEC-4FDB-4308-A3A2-AD6CDDDF4F2E}"/>
  </bookViews>
  <sheets>
    <sheet name="080 POSEBNI DIO" sheetId="1" r:id="rId1"/>
  </sheets>
  <definedNames>
    <definedName name="_xlnm._FilterDatabase" localSheetId="0" hidden="1">'080 POSEBNI DIO'!$A$6:$G$115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108" i="1"/>
  <c r="F26" i="1"/>
  <c r="G26" i="1"/>
  <c r="F27" i="1"/>
  <c r="G27" i="1"/>
  <c r="F28" i="1"/>
  <c r="G28" i="1"/>
  <c r="F29" i="1"/>
  <c r="G29" i="1"/>
  <c r="E26" i="1"/>
  <c r="E27" i="1"/>
  <c r="E28" i="1"/>
  <c r="E29" i="1"/>
  <c r="E24" i="1"/>
  <c r="E23" i="1" s="1"/>
  <c r="D115" i="1" l="1"/>
  <c r="G114" i="1"/>
  <c r="G113" i="1" s="1"/>
  <c r="F114" i="1"/>
  <c r="E114" i="1"/>
  <c r="E113" i="1" s="1"/>
  <c r="D114" i="1"/>
  <c r="F113" i="1"/>
  <c r="C113" i="1"/>
  <c r="D113" i="1" s="1"/>
  <c r="D112" i="1"/>
  <c r="D110" i="1"/>
  <c r="G109" i="1"/>
  <c r="G108" i="1" s="1"/>
  <c r="F109" i="1"/>
  <c r="F108" i="1" s="1"/>
  <c r="E109" i="1"/>
  <c r="D109" i="1"/>
  <c r="C108" i="1"/>
  <c r="D108" i="1" s="1"/>
  <c r="G105" i="1"/>
  <c r="F105" i="1"/>
  <c r="E105" i="1"/>
  <c r="D105" i="1"/>
  <c r="D101" i="1"/>
  <c r="D100" i="1"/>
  <c r="G99" i="1"/>
  <c r="F99" i="1"/>
  <c r="E99" i="1"/>
  <c r="E98" i="1" s="1"/>
  <c r="E77" i="1" s="1"/>
  <c r="C99" i="1"/>
  <c r="D99" i="1" s="1"/>
  <c r="D97" i="1"/>
  <c r="D96" i="1"/>
  <c r="G95" i="1"/>
  <c r="F95" i="1"/>
  <c r="E95" i="1"/>
  <c r="D95" i="1"/>
  <c r="D94" i="1"/>
  <c r="D93" i="1"/>
  <c r="D92" i="1"/>
  <c r="D91" i="1"/>
  <c r="G90" i="1"/>
  <c r="G89" i="1" s="1"/>
  <c r="F90" i="1"/>
  <c r="F89" i="1" s="1"/>
  <c r="E90" i="1"/>
  <c r="D90" i="1"/>
  <c r="C89" i="1"/>
  <c r="D87" i="1"/>
  <c r="D86" i="1"/>
  <c r="G85" i="1"/>
  <c r="F85" i="1"/>
  <c r="E85" i="1"/>
  <c r="D85" i="1"/>
  <c r="D84" i="1"/>
  <c r="D83" i="1"/>
  <c r="D82" i="1"/>
  <c r="D81" i="1"/>
  <c r="G80" i="1"/>
  <c r="G79" i="1" s="1"/>
  <c r="F80" i="1"/>
  <c r="D80" i="1"/>
  <c r="F79" i="1"/>
  <c r="E79" i="1"/>
  <c r="D79" i="1"/>
  <c r="C78" i="1"/>
  <c r="D78" i="1" s="1"/>
  <c r="D75" i="1"/>
  <c r="D74" i="1"/>
  <c r="D73" i="1"/>
  <c r="D72" i="1"/>
  <c r="D71" i="1"/>
  <c r="E70" i="1"/>
  <c r="C70" i="1"/>
  <c r="D70" i="1" s="1"/>
  <c r="D67" i="1"/>
  <c r="G66" i="1"/>
  <c r="F66" i="1"/>
  <c r="E66" i="1"/>
  <c r="C66" i="1"/>
  <c r="D66" i="1" s="1"/>
  <c r="D65" i="1"/>
  <c r="D64" i="1"/>
  <c r="D61" i="1"/>
  <c r="D60" i="1"/>
  <c r="G59" i="1"/>
  <c r="F59" i="1"/>
  <c r="E59" i="1"/>
  <c r="E58" i="1" s="1"/>
  <c r="C59" i="1"/>
  <c r="D59" i="1" s="1"/>
  <c r="D57" i="1"/>
  <c r="D56" i="1"/>
  <c r="E55" i="1"/>
  <c r="C55" i="1"/>
  <c r="D55" i="1" s="1"/>
  <c r="D53" i="1"/>
  <c r="D52" i="1"/>
  <c r="G51" i="1"/>
  <c r="G50" i="1" s="1"/>
  <c r="F51" i="1"/>
  <c r="F50" i="1" s="1"/>
  <c r="E51" i="1"/>
  <c r="C51" i="1"/>
  <c r="D51" i="1" s="1"/>
  <c r="D49" i="1"/>
  <c r="D48" i="1"/>
  <c r="D47" i="1"/>
  <c r="D46" i="1"/>
  <c r="D45" i="1"/>
  <c r="D44" i="1"/>
  <c r="D41" i="1"/>
  <c r="D40" i="1"/>
  <c r="G39" i="1"/>
  <c r="F39" i="1"/>
  <c r="E39" i="1"/>
  <c r="C39" i="1"/>
  <c r="D39" i="1" s="1"/>
  <c r="D38" i="1"/>
  <c r="D37" i="1"/>
  <c r="D36" i="1"/>
  <c r="D35" i="1"/>
  <c r="G34" i="1"/>
  <c r="F34" i="1"/>
  <c r="E34" i="1"/>
  <c r="E33" i="1" s="1"/>
  <c r="E32" i="1" s="1"/>
  <c r="E31" i="1" s="1"/>
  <c r="C34" i="1"/>
  <c r="C33" i="1" s="1"/>
  <c r="D33" i="1" s="1"/>
  <c r="D32" i="1"/>
  <c r="D31" i="1"/>
  <c r="D22" i="1"/>
  <c r="D21" i="1"/>
  <c r="D20" i="1"/>
  <c r="G19" i="1"/>
  <c r="G18" i="1" s="1"/>
  <c r="G17" i="1" s="1"/>
  <c r="G16" i="1" s="1"/>
  <c r="F19" i="1"/>
  <c r="F18" i="1" s="1"/>
  <c r="F17" i="1" s="1"/>
  <c r="F16" i="1" s="1"/>
  <c r="E19" i="1"/>
  <c r="E18" i="1" s="1"/>
  <c r="E17" i="1" s="1"/>
  <c r="E16" i="1" s="1"/>
  <c r="D19" i="1"/>
  <c r="D18" i="1"/>
  <c r="D17" i="1"/>
  <c r="D16" i="1"/>
  <c r="D15" i="1"/>
  <c r="G14" i="1"/>
  <c r="G13" i="1" s="1"/>
  <c r="G12" i="1" s="1"/>
  <c r="G11" i="1" s="1"/>
  <c r="F14" i="1"/>
  <c r="F13" i="1" s="1"/>
  <c r="F12" i="1" s="1"/>
  <c r="F11" i="1" s="1"/>
  <c r="E14" i="1"/>
  <c r="E13" i="1" s="1"/>
  <c r="E12" i="1" s="1"/>
  <c r="E11" i="1" s="1"/>
  <c r="C14" i="1"/>
  <c r="C13" i="1" s="1"/>
  <c r="C12" i="1" s="1"/>
  <c r="F33" i="1" l="1"/>
  <c r="F32" i="1" s="1"/>
  <c r="F31" i="1" s="1"/>
  <c r="E50" i="1"/>
  <c r="E43" i="1" s="1"/>
  <c r="E42" i="1" s="1"/>
  <c r="G33" i="1"/>
  <c r="G32" i="1" s="1"/>
  <c r="G31" i="1" s="1"/>
  <c r="C50" i="1"/>
  <c r="E78" i="1"/>
  <c r="E76" i="1" s="1"/>
  <c r="G98" i="1"/>
  <c r="G78" i="1"/>
  <c r="G77" i="1" s="1"/>
  <c r="G76" i="1" s="1"/>
  <c r="C98" i="1"/>
  <c r="D98" i="1" s="1"/>
  <c r="F78" i="1"/>
  <c r="F58" i="1"/>
  <c r="F43" i="1" s="1"/>
  <c r="F42" i="1" s="1"/>
  <c r="D14" i="1"/>
  <c r="G58" i="1"/>
  <c r="G43" i="1" s="1"/>
  <c r="G42" i="1" s="1"/>
  <c r="D89" i="1"/>
  <c r="C69" i="1"/>
  <c r="D69" i="1" s="1"/>
  <c r="F98" i="1"/>
  <c r="C58" i="1"/>
  <c r="D58" i="1" s="1"/>
  <c r="C11" i="1"/>
  <c r="D12" i="1"/>
  <c r="D13" i="1"/>
  <c r="D34" i="1"/>
  <c r="D50" i="1"/>
  <c r="E10" i="1" l="1"/>
  <c r="E9" i="1" s="1"/>
  <c r="E8" i="1" s="1"/>
  <c r="F77" i="1"/>
  <c r="F76" i="1" s="1"/>
  <c r="C77" i="1"/>
  <c r="F10" i="1"/>
  <c r="F9" i="1" s="1"/>
  <c r="F8" i="1" s="1"/>
  <c r="G10" i="1"/>
  <c r="G9" i="1" s="1"/>
  <c r="G8" i="1" s="1"/>
  <c r="C43" i="1"/>
  <c r="D11" i="1"/>
  <c r="D77" i="1" l="1"/>
  <c r="C76" i="1"/>
  <c r="D76" i="1" s="1"/>
  <c r="C42" i="1"/>
  <c r="D43" i="1"/>
  <c r="D42" i="1" l="1"/>
  <c r="D10" i="1" s="1"/>
  <c r="D9" i="1" s="1"/>
  <c r="D8" i="1" s="1"/>
  <c r="C10" i="1"/>
  <c r="C9" i="1" s="1"/>
  <c r="C8" i="1" s="1"/>
</calcChain>
</file>

<file path=xl/sharedStrings.xml><?xml version="1.0" encoding="utf-8"?>
<sst xmlns="http://schemas.openxmlformats.org/spreadsheetml/2006/main" count="229" uniqueCount="66">
  <si>
    <t>SVEUČILIŠTE U ZADRU</t>
  </si>
  <si>
    <t>II. POSEBNI DIO</t>
  </si>
  <si>
    <t/>
  </si>
  <si>
    <t>Tekući plan 
2022.
(TP G)</t>
  </si>
  <si>
    <t>Plan za 2023.</t>
  </si>
  <si>
    <t>Projekcija 
za 2024.</t>
  </si>
  <si>
    <t>Projekcija 
za 2025.</t>
  </si>
  <si>
    <t>Razdjel (O1) - iz podataka (povijesni pogled)</t>
  </si>
  <si>
    <t>HRK</t>
  </si>
  <si>
    <t>EUR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</si>
  <si>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</si>
  <si>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</si>
  <si>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</si>
  <si>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</si>
  <si>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</si>
  <si>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</si>
  <si>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A621038</t>
  </si>
  <si>
    <t>PROGRAMI VJEŽBAONICA VISOKIH UČILIŠTA</t>
  </si>
  <si>
    <t>0942</t>
  </si>
  <si>
    <t>Drugi stupanj visoke naobrazbe</t>
  </si>
  <si>
    <t>11</t>
  </si>
  <si>
    <t>Opći prihodi i primici</t>
  </si>
  <si>
    <t>3</t>
  </si>
  <si>
    <t>Rashodi poslovanja</t>
  </si>
  <si>
    <t>32</t>
  </si>
  <si>
    <t>Materijalni rashodi</t>
  </si>
  <si>
    <t>A621074</t>
  </si>
  <si>
    <t>REDOVNA DJELATNOST SVEUČILIŠTA U ZADRU</t>
  </si>
  <si>
    <t>31</t>
  </si>
  <si>
    <t>Rashodi za zaposlene</t>
  </si>
  <si>
    <t>38</t>
  </si>
  <si>
    <t>Ostali rashodi</t>
  </si>
  <si>
    <t>A621181</t>
  </si>
  <si>
    <t>PRAVOMOĆNE SUDSKE PRESUDE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</si>
  <si>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</si>
  <si>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</si>
  <si>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</si>
  <si>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</si>
  <si>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</si>
  <si>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</si>
  <si>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</si>
  <si>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</si>
  <si>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</si>
  <si>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</si>
  <si>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</si>
  <si>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</si>
  <si>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A679074</t>
  </si>
  <si>
    <t>EU PROJEKTI SVEUČILIŠTA U ZADRU (IZ EVIDENCIJSKIH PRIHODA)</t>
  </si>
  <si>
    <t>Vlastiti prihodi</t>
  </si>
  <si>
    <t>45</t>
  </si>
  <si>
    <t>Rashodi za dodatna ulaganja na nefinancijskoj imovini</t>
  </si>
  <si>
    <t>51</t>
  </si>
  <si>
    <t>Pomoći EU</t>
  </si>
  <si>
    <t>52</t>
  </si>
  <si>
    <t>Ostale pomoći</t>
  </si>
  <si>
    <t>36</t>
  </si>
  <si>
    <t>Pomoći dane u inozemstvo i unutar općeg proračuna</t>
  </si>
  <si>
    <t>61</t>
  </si>
  <si>
    <t>Donacije</t>
  </si>
  <si>
    <t>A679092</t>
  </si>
  <si>
    <t>REDOVNA DJELATNOST SVEUČILIŠTA U ZADRU (IZ EVIDENCIJSKIH PRIHODA)</t>
  </si>
  <si>
    <t>43</t>
  </si>
  <si>
    <t>Ostali prihodi za posebne namjene</t>
  </si>
  <si>
    <t>71</t>
  </si>
  <si>
    <t>Prihodi od nefin. imovine i nadoknade št</t>
  </si>
  <si>
    <t>Sredstva učešća za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</si>
</sst>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">
    <xf numFmtId="0" fontId="0" fillId="0" borderId="0"/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0" fontId="3" fillId="4" borderId="1" applyNumberFormat="0" applyProtection="0">
      <alignment horizontal="left" vertical="center" indent="1"/>
    </xf>
    <xf numFmtId="4" fontId="3" fillId="5" borderId="1" applyNumberFormat="0" applyProtection="0">
      <alignment vertical="center"/>
    </xf>
    <xf numFmtId="0" fontId="3" fillId="6" borderId="1" applyNumberFormat="0" applyProtection="0">
      <alignment horizontal="left" vertical="center" indent="1"/>
    </xf>
    <xf numFmtId="0" fontId="3" fillId="7" borderId="1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</cellStyleXfs>
  <cellXfs count="21">
    <xf numFmtId="0" fontId="0" fillId="0" borderId="0" xfId="0"/>
    <xf numFmtId="0" fontId="1" fillId="0" borderId="0" xfId="0" applyFont="1"/>
    <xf numFmtId="0" fontId="3" fillId="2" borderId="1" xfId="1" quotePrefix="1" applyNumberFormat="1">
      <alignment horizontal="left" vertical="center" indent="1"/>
    </xf>
    <xf numFmtId="0" fontId="3" fillId="2" borderId="1" xfId="2" quotePrefix="1" applyNumberFormat="1" applyAlignment="1">
      <alignment horizontal="left" vertical="center" wrapText="1" indent="1"/>
    </xf>
    <xf numFmtId="0" fontId="3" fillId="3" borderId="1" xfId="3" quotePrefix="1" applyNumberFormat="1">
      <alignment horizontal="right" vertical="center"/>
    </xf>
    <xf numFmtId="0" fontId="3" fillId="4" borderId="1" xfId="4" quotePrefix="1" applyAlignment="1">
      <alignment horizontal="left" vertical="center" indent="2"/>
    </xf>
    <xf numFmtId="0" fontId="3" fillId="4" borderId="1" xfId="4" quotePrefix="1">
      <alignment horizontal="left" vertical="center" indent="1"/>
    </xf>
    <xf numFmtId="3" fontId="3" fillId="5" borderId="1" xfId="5" applyNumberFormat="1">
      <alignment vertical="center"/>
    </xf>
    <xf numFmtId="0" fontId="3" fillId="6" borderId="1" xfId="6" quotePrefix="1" applyAlignment="1">
      <alignment horizontal="left" vertical="center" indent="3"/>
    </xf>
    <xf numFmtId="0" fontId="3" fillId="6" borderId="1" xfId="6" quotePrefix="1">
      <alignment horizontal="left" vertical="center" indent="1"/>
    </xf>
    <xf numFmtId="0" fontId="3" fillId="7" borderId="1" xfId="7" quotePrefix="1" applyAlignment="1">
      <alignment horizontal="left" vertical="center" indent="4"/>
    </xf>
    <xf numFmtId="0" fontId="3" fillId="7" borderId="1" xfId="7" quotePrefix="1">
      <alignment horizontal="left" vertical="center" indent="1"/>
    </xf>
    <xf numFmtId="0" fontId="3" fillId="8" borderId="1" xfId="8" quotePrefix="1" applyAlignment="1">
      <alignment horizontal="left" vertical="center" indent="5"/>
    </xf>
    <xf numFmtId="0" fontId="3" fillId="8" borderId="1" xfId="8" quotePrefix="1">
      <alignment horizontal="left" vertical="center" indent="1"/>
    </xf>
    <xf numFmtId="0" fontId="3" fillId="8" borderId="1" xfId="8" quotePrefix="1" applyAlignment="1">
      <alignment horizontal="left" vertical="center" indent="6"/>
    </xf>
    <xf numFmtId="0" fontId="3" fillId="8" borderId="1" xfId="8" quotePrefix="1" applyAlignment="1">
      <alignment horizontal="left" vertical="center" indent="7"/>
    </xf>
    <xf numFmtId="0" fontId="3" fillId="8" borderId="1" xfId="8" quotePrefix="1" applyAlignment="1">
      <alignment horizontal="left" vertical="center" indent="8"/>
    </xf>
    <xf numFmtId="0" fontId="3" fillId="8" borderId="1" xfId="8" quotePrefix="1" applyAlignment="1">
      <alignment horizontal="left" vertical="center" indent="9"/>
    </xf>
    <xf numFmtId="3" fontId="3" fillId="0" borderId="1" xfId="5" applyNumberFormat="1" applyFill="1">
      <alignment vertical="center"/>
    </xf>
    <xf numFmtId="3" fontId="3" fillId="0" borderId="1" xfId="9" applyNumberFormat="1">
      <alignment horizontal="right" vertical="center"/>
    </xf>
    <xf numFmtId="0" fontId="2" fillId="0" borderId="0" xfId="0" applyFont="1" applyAlignment="1">
      <alignment horizontal="center" vertical="center"/>
    </xf>
  </cellXfs>
  <cellStyles count="10">
    <cellStyle name="Normal" xfId="0" builtinId="0"/>
    <cellStyle name="SAPBEXaggData" xfId="5" xr:uid="{A0323C7C-CD6A-4447-96FE-9F7199559B2E}"/>
    <cellStyle name="SAPBEXchaText" xfId="1" xr:uid="{39041F5B-0BB4-48DB-9DFC-00F2DE03FCC2}"/>
    <cellStyle name="SAPBEXformats" xfId="3" xr:uid="{46C3BA81-E637-4083-90C4-E532085BF8A6}"/>
    <cellStyle name="SAPBEXHLevel0" xfId="4" xr:uid="{E2645322-9AB4-4DDD-ABE6-54E6EBD8DD02}"/>
    <cellStyle name="SAPBEXHLevel1" xfId="6" xr:uid="{69F8649E-B527-4E48-98C0-C81A382AF471}"/>
    <cellStyle name="SAPBEXHLevel2" xfId="7" xr:uid="{F1709367-7F74-4EE3-A5E3-7798550DAC77}"/>
    <cellStyle name="SAPBEXHLevel3" xfId="8" xr:uid="{A5F9F8D4-A250-4A0C-9830-9A5394CFDCB4}"/>
    <cellStyle name="SAPBEXstdData" xfId="9" xr:uid="{30549B7F-771B-43CA-94F9-E1A17D4F8115}"/>
    <cellStyle name="SAPBEXstdItem" xfId="2" xr:uid="{C3BE3B98-E460-4474-AEEE-DA3D7CD1D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AE7C-72DE-4331-83A4-0EA41EB093D0}">
  <dimension ref="A1:G115"/>
  <sheetViews>
    <sheetView tabSelected="1" workbookViewId="0">
      <selection activeCell="E8" sqref="E8"/>
    </sheetView>
  </sheetViews>
  <sheetFormatPr defaultRowHeight="15" x14ac:dyDescent="0.25"/>
  <cols>
    <col min="1" max="1" width="17.28515625" customWidth="1"/>
    <col min="2" max="2" width="53.28515625" customWidth="1"/>
    <col min="3" max="7" width="13.28515625" customWidth="1"/>
  </cols>
  <sheetData>
    <row r="1" spans="1:7" ht="15.75" x14ac:dyDescent="0.25">
      <c r="A1" s="1">
        <v>23815</v>
      </c>
      <c r="B1" s="1" t="s">
        <v>0</v>
      </c>
    </row>
    <row r="3" spans="1:7" x14ac:dyDescent="0.25">
      <c r="B3" s="20" t="s">
        <v>1</v>
      </c>
      <c r="C3" s="20"/>
      <c r="D3" s="20"/>
      <c r="E3" s="20"/>
      <c r="F3" s="20"/>
    </row>
    <row r="4" spans="1:7" x14ac:dyDescent="0.25">
      <c r="B4" s="20"/>
      <c r="C4" s="20"/>
      <c r="D4" s="20"/>
      <c r="E4" s="20"/>
      <c r="F4" s="20"/>
    </row>
    <row r="6" spans="1:7" ht="33.75" x14ac:dyDescent="0.25">
      <c r="A6" s="2" t="s">
        <v>2</v>
      </c>
      <c r="B6" s="2" t="s">
        <v>2</v>
      </c>
      <c r="C6" s="3" t="s">
        <v>3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2" t="s">
        <v>7</v>
      </c>
      <c r="B7" s="2" t="s">
        <v>2</v>
      </c>
      <c r="C7" s="4" t="s">
        <v>8</v>
      </c>
      <c r="D7" s="4" t="s">
        <v>9</v>
      </c>
      <c r="E7" s="4" t="s">
        <v>9</v>
      </c>
      <c r="F7" s="4" t="s">
        <v>9</v>
      </c>
      <c r="G7" s="4" t="s">
        <v>9</v>
      </c>
    </row>
    <row r="8" spans="1:7" x14ac:dyDescent="0.25">
      <c r="A8" s="5" t="s">
        <v>10</v>
      </c>
      <c r="B8" s="6" t="s">
        <v>11</v>
      </c>
      <c r="C8" s="7">
        <f t="shared" ref="C8:D9" si="0">+C9</f>
        <v>172917370.92590985</v>
      </c>
      <c r="D8" s="7">
        <f t="shared" si="0"/>
        <v>22950079.092960361</v>
      </c>
      <c r="E8" s="7">
        <f>+E9</f>
        <v>28977875.760843184</v>
      </c>
      <c r="F8" s="7">
        <f t="shared" ref="F8:G9" si="1">+F9</f>
        <v>26145768.688351516</v>
      </c>
      <c r="G8" s="7">
        <f t="shared" si="1"/>
        <v>26134031.876924086</v>
      </c>
    </row>
    <row r="9" spans="1:7" x14ac:dyDescent="0.25">
      <c r="A9" s="8" t="s">
        <v>12</v>
      </c>
      <c r="B9" s="9" t="s">
        <v>13</v>
      </c>
      <c r="C9" s="7">
        <f t="shared" si="0"/>
        <v>172917370.92590985</v>
      </c>
      <c r="D9" s="7">
        <f t="shared" si="0"/>
        <v>22950079.092960361</v>
      </c>
      <c r="E9" s="7">
        <f>+E10</f>
        <v>28977875.760843184</v>
      </c>
      <c r="F9" s="7">
        <f t="shared" si="1"/>
        <v>26145768.688351516</v>
      </c>
      <c r="G9" s="7">
        <f t="shared" si="1"/>
        <v>26134031.876924086</v>
      </c>
    </row>
    <row r="10" spans="1:7" x14ac:dyDescent="0.25">
      <c r="A10" s="10" t="s">
        <v>14</v>
      </c>
      <c r="B10" s="11" t="s">
        <v>15</v>
      </c>
      <c r="C10" s="7">
        <f>+C11+C16+C31+C76+C42</f>
        <v>172917370.92590985</v>
      </c>
      <c r="D10" s="7">
        <f>+D11+D16+D26+D31+D42+D76</f>
        <v>22950079.092960361</v>
      </c>
      <c r="E10" s="7">
        <f>+E11+E16+E26+E31+E42+E76</f>
        <v>28977875.760843184</v>
      </c>
      <c r="F10" s="7">
        <f>+F11+F16+F26+F31+F42+F76</f>
        <v>26145768.688351516</v>
      </c>
      <c r="G10" s="7">
        <f>+G11+G16+G26+G31+G42+G76</f>
        <v>26134031.876924086</v>
      </c>
    </row>
    <row r="11" spans="1:7" x14ac:dyDescent="0.25">
      <c r="A11" s="12" t="s">
        <v>16</v>
      </c>
      <c r="B11" s="13" t="s">
        <v>17</v>
      </c>
      <c r="C11" s="7">
        <f>+C12</f>
        <v>491102</v>
      </c>
      <c r="D11" s="7">
        <f t="shared" ref="D11:D77" si="2">+C11/7.5345</f>
        <v>65180.436658039682</v>
      </c>
      <c r="E11" s="7">
        <f>+E12</f>
        <v>67266</v>
      </c>
      <c r="F11" s="7">
        <f t="shared" ref="F11:G14" si="3">+F12</f>
        <v>67266</v>
      </c>
      <c r="G11" s="7">
        <f t="shared" si="3"/>
        <v>67266</v>
      </c>
    </row>
    <row r="12" spans="1:7" x14ac:dyDescent="0.25">
      <c r="A12" s="14" t="s">
        <v>18</v>
      </c>
      <c r="B12" s="13" t="s">
        <v>19</v>
      </c>
      <c r="C12" s="7">
        <f>+C13</f>
        <v>491102</v>
      </c>
      <c r="D12" s="7">
        <f t="shared" si="2"/>
        <v>65180.436658039682</v>
      </c>
      <c r="E12" s="7">
        <f>+E13</f>
        <v>67266</v>
      </c>
      <c r="F12" s="7">
        <f t="shared" si="3"/>
        <v>67266</v>
      </c>
      <c r="G12" s="7">
        <f t="shared" si="3"/>
        <v>67266</v>
      </c>
    </row>
    <row r="13" spans="1:7" x14ac:dyDescent="0.25">
      <c r="A13" s="15" t="s">
        <v>20</v>
      </c>
      <c r="B13" s="13" t="s">
        <v>21</v>
      </c>
      <c r="C13" s="7">
        <f>+C14</f>
        <v>491102</v>
      </c>
      <c r="D13" s="7">
        <f t="shared" si="2"/>
        <v>65180.436658039682</v>
      </c>
      <c r="E13" s="7">
        <f>+E14</f>
        <v>67266</v>
      </c>
      <c r="F13" s="7">
        <f t="shared" si="3"/>
        <v>67266</v>
      </c>
      <c r="G13" s="7">
        <f t="shared" si="3"/>
        <v>67266</v>
      </c>
    </row>
    <row r="14" spans="1:7" x14ac:dyDescent="0.25">
      <c r="A14" s="16" t="s">
        <v>22</v>
      </c>
      <c r="B14" s="13" t="s">
        <v>23</v>
      </c>
      <c r="C14" s="7">
        <f>+C15</f>
        <v>491102</v>
      </c>
      <c r="D14" s="7">
        <f>+C14/7.5345</f>
        <v>65180.436658039682</v>
      </c>
      <c r="E14" s="7">
        <f>+E15</f>
        <v>67266</v>
      </c>
      <c r="F14" s="7">
        <f t="shared" si="3"/>
        <v>67266</v>
      </c>
      <c r="G14" s="7">
        <f t="shared" si="3"/>
        <v>67266</v>
      </c>
    </row>
    <row r="15" spans="1:7" x14ac:dyDescent="0.25">
      <c r="A15" s="17" t="s">
        <v>24</v>
      </c>
      <c r="B15" s="13" t="s">
        <v>25</v>
      </c>
      <c r="C15" s="18">
        <v>491102</v>
      </c>
      <c r="D15" s="18">
        <f>+C15/7.5345</f>
        <v>65180.436658039682</v>
      </c>
      <c r="E15" s="19">
        <v>67266</v>
      </c>
      <c r="F15" s="19">
        <v>67266</v>
      </c>
      <c r="G15" s="19">
        <v>67266</v>
      </c>
    </row>
    <row r="16" spans="1:7" x14ac:dyDescent="0.25">
      <c r="A16" s="12" t="s">
        <v>26</v>
      </c>
      <c r="B16" s="13" t="s">
        <v>27</v>
      </c>
      <c r="C16" s="7">
        <v>122237879</v>
      </c>
      <c r="D16" s="7">
        <f t="shared" si="2"/>
        <v>16223754.595527241</v>
      </c>
      <c r="E16" s="7">
        <f t="shared" ref="E16" si="4">+E17</f>
        <v>21803217</v>
      </c>
      <c r="F16" s="7">
        <f t="shared" ref="F16:F17" si="5">+F17</f>
        <v>19903379</v>
      </c>
      <c r="G16" s="7">
        <f t="shared" ref="G16:G17" si="6">+G17</f>
        <v>19994810.000000004</v>
      </c>
    </row>
    <row r="17" spans="1:7" x14ac:dyDescent="0.25">
      <c r="A17" s="14" t="s">
        <v>18</v>
      </c>
      <c r="B17" s="13" t="s">
        <v>19</v>
      </c>
      <c r="C17" s="7">
        <v>122237879</v>
      </c>
      <c r="D17" s="7">
        <f t="shared" si="2"/>
        <v>16223754.595527241</v>
      </c>
      <c r="E17" s="7">
        <f>+E18+E23</f>
        <v>21803217</v>
      </c>
      <c r="F17" s="7">
        <f t="shared" si="5"/>
        <v>19903379</v>
      </c>
      <c r="G17" s="7">
        <f t="shared" si="6"/>
        <v>19994810.000000004</v>
      </c>
    </row>
    <row r="18" spans="1:7" x14ac:dyDescent="0.25">
      <c r="A18" s="15" t="s">
        <v>20</v>
      </c>
      <c r="B18" s="13" t="s">
        <v>21</v>
      </c>
      <c r="C18" s="7">
        <v>122237879</v>
      </c>
      <c r="D18" s="7">
        <f t="shared" si="2"/>
        <v>16223754.595527241</v>
      </c>
      <c r="E18" s="7">
        <f>+E19</f>
        <v>19812375</v>
      </c>
      <c r="F18" s="7">
        <f t="shared" ref="F18:G18" si="7">+F19</f>
        <v>19903379</v>
      </c>
      <c r="G18" s="7">
        <f t="shared" si="7"/>
        <v>19994810.000000004</v>
      </c>
    </row>
    <row r="19" spans="1:7" x14ac:dyDescent="0.25">
      <c r="A19" s="16" t="s">
        <v>22</v>
      </c>
      <c r="B19" s="13" t="s">
        <v>23</v>
      </c>
      <c r="C19" s="7">
        <v>122237879</v>
      </c>
      <c r="D19" s="7">
        <f t="shared" si="2"/>
        <v>16223754.595527241</v>
      </c>
      <c r="E19" s="7">
        <f>+SUM(E20:E22)</f>
        <v>19812375</v>
      </c>
      <c r="F19" s="7">
        <f t="shared" ref="F19:G19" si="8">+SUM(F20:F22)</f>
        <v>19903379</v>
      </c>
      <c r="G19" s="7">
        <f t="shared" si="8"/>
        <v>19994810.000000004</v>
      </c>
    </row>
    <row r="20" spans="1:7" x14ac:dyDescent="0.25">
      <c r="A20" s="17" t="s">
        <v>28</v>
      </c>
      <c r="B20" s="13" t="s">
        <v>29</v>
      </c>
      <c r="C20" s="18">
        <v>114666950</v>
      </c>
      <c r="D20" s="18">
        <f>+C20/7.5345</f>
        <v>15218919.636339504</v>
      </c>
      <c r="E20" s="19">
        <v>18737455.051506501</v>
      </c>
      <c r="F20" s="19">
        <v>18823521.631586239</v>
      </c>
      <c r="G20" s="19">
        <v>18909992.04479083</v>
      </c>
    </row>
    <row r="21" spans="1:7" x14ac:dyDescent="0.25">
      <c r="A21" s="17" t="s">
        <v>24</v>
      </c>
      <c r="B21" s="13" t="s">
        <v>25</v>
      </c>
      <c r="C21" s="18">
        <v>1570929</v>
      </c>
      <c r="D21" s="18">
        <f t="shared" si="2"/>
        <v>208498.10869998008</v>
      </c>
      <c r="E21" s="19">
        <v>304232.70798006852</v>
      </c>
      <c r="F21" s="19">
        <v>305630.13728155399</v>
      </c>
      <c r="G21" s="19">
        <v>307034.12346308574</v>
      </c>
    </row>
    <row r="22" spans="1:7" x14ac:dyDescent="0.25">
      <c r="A22" s="17" t="s">
        <v>30</v>
      </c>
      <c r="B22" s="13" t="s">
        <v>31</v>
      </c>
      <c r="C22" s="18">
        <v>6000000</v>
      </c>
      <c r="D22" s="18">
        <f t="shared" si="2"/>
        <v>796336.85048775631</v>
      </c>
      <c r="E22" s="19">
        <v>770687.24051343079</v>
      </c>
      <c r="F22" s="19">
        <v>774227.23113220744</v>
      </c>
      <c r="G22" s="19">
        <v>777783.83174608543</v>
      </c>
    </row>
    <row r="23" spans="1:7" x14ac:dyDescent="0.25">
      <c r="A23" s="15">
        <v>12</v>
      </c>
      <c r="B23" s="13" t="s">
        <v>65</v>
      </c>
      <c r="C23" s="7"/>
      <c r="D23" s="7"/>
      <c r="E23" s="7">
        <f>+E24</f>
        <v>1990842</v>
      </c>
      <c r="F23" s="7"/>
      <c r="G23" s="7"/>
    </row>
    <row r="24" spans="1:7" x14ac:dyDescent="0.25">
      <c r="A24" s="16">
        <v>4</v>
      </c>
      <c r="B24" s="13" t="s">
        <v>41</v>
      </c>
      <c r="C24" s="7"/>
      <c r="D24" s="7"/>
      <c r="E24" s="7">
        <f>+E25</f>
        <v>1990842</v>
      </c>
      <c r="F24" s="7"/>
      <c r="G24" s="7"/>
    </row>
    <row r="25" spans="1:7" x14ac:dyDescent="0.25">
      <c r="A25" s="15">
        <v>45</v>
      </c>
      <c r="B25" s="13" t="s">
        <v>50</v>
      </c>
      <c r="C25" s="18"/>
      <c r="D25" s="18"/>
      <c r="E25" s="19">
        <v>1990842</v>
      </c>
      <c r="F25" s="19"/>
      <c r="G25" s="19"/>
    </row>
    <row r="26" spans="1:7" x14ac:dyDescent="0.25">
      <c r="A26" s="12" t="s">
        <v>32</v>
      </c>
      <c r="B26" s="13" t="s">
        <v>33</v>
      </c>
      <c r="C26" s="7"/>
      <c r="D26" s="7"/>
      <c r="E26" s="7">
        <f>+E27</f>
        <v>85105</v>
      </c>
      <c r="F26" s="7">
        <f t="shared" ref="F26:G26" si="9">+F27</f>
        <v>85105</v>
      </c>
      <c r="G26" s="7">
        <f t="shared" si="9"/>
        <v>85105</v>
      </c>
    </row>
    <row r="27" spans="1:7" x14ac:dyDescent="0.25">
      <c r="A27" s="14" t="s">
        <v>18</v>
      </c>
      <c r="B27" s="13" t="s">
        <v>19</v>
      </c>
      <c r="C27" s="7"/>
      <c r="D27" s="7"/>
      <c r="E27" s="7">
        <f>+E28</f>
        <v>85105</v>
      </c>
      <c r="F27" s="7">
        <f t="shared" ref="F27:G27" si="10">+F28</f>
        <v>85105</v>
      </c>
      <c r="G27" s="7">
        <f t="shared" si="10"/>
        <v>85105</v>
      </c>
    </row>
    <row r="28" spans="1:7" x14ac:dyDescent="0.25">
      <c r="A28" s="15" t="s">
        <v>20</v>
      </c>
      <c r="B28" s="13" t="s">
        <v>21</v>
      </c>
      <c r="C28" s="7"/>
      <c r="D28" s="7"/>
      <c r="E28" s="7">
        <f>+E29</f>
        <v>85105</v>
      </c>
      <c r="F28" s="7">
        <f t="shared" ref="F28:G28" si="11">+F29</f>
        <v>85105</v>
      </c>
      <c r="G28" s="7">
        <f t="shared" si="11"/>
        <v>85105</v>
      </c>
    </row>
    <row r="29" spans="1:7" x14ac:dyDescent="0.25">
      <c r="A29" s="16" t="s">
        <v>22</v>
      </c>
      <c r="B29" s="13" t="s">
        <v>23</v>
      </c>
      <c r="C29" s="7"/>
      <c r="D29" s="7"/>
      <c r="E29" s="7">
        <f>+E30</f>
        <v>85105</v>
      </c>
      <c r="F29" s="7">
        <f t="shared" ref="F29:G29" si="12">+F30</f>
        <v>85105</v>
      </c>
      <c r="G29" s="7">
        <f t="shared" si="12"/>
        <v>85105</v>
      </c>
    </row>
    <row r="30" spans="1:7" x14ac:dyDescent="0.25">
      <c r="A30" s="17" t="s">
        <v>28</v>
      </c>
      <c r="B30" s="13" t="s">
        <v>29</v>
      </c>
      <c r="C30" s="19"/>
      <c r="D30" s="18"/>
      <c r="E30" s="19">
        <v>85105</v>
      </c>
      <c r="F30" s="19">
        <v>85105</v>
      </c>
      <c r="G30" s="19">
        <v>85105</v>
      </c>
    </row>
    <row r="31" spans="1:7" x14ac:dyDescent="0.25">
      <c r="A31" s="12" t="s">
        <v>34</v>
      </c>
      <c r="B31" s="13" t="s">
        <v>35</v>
      </c>
      <c r="C31" s="7">
        <v>12415552</v>
      </c>
      <c r="D31" s="7">
        <f t="shared" si="2"/>
        <v>1647826.9294578272</v>
      </c>
      <c r="E31" s="7">
        <f>+E32</f>
        <v>1682397</v>
      </c>
      <c r="F31" s="7">
        <f t="shared" ref="F31:G32" si="13">+F32</f>
        <v>1682397</v>
      </c>
      <c r="G31" s="7">
        <f t="shared" si="13"/>
        <v>1682397</v>
      </c>
    </row>
    <row r="32" spans="1:7" x14ac:dyDescent="0.25">
      <c r="A32" s="14" t="s">
        <v>18</v>
      </c>
      <c r="B32" s="13" t="s">
        <v>19</v>
      </c>
      <c r="C32" s="7">
        <v>12415552</v>
      </c>
      <c r="D32" s="7">
        <f t="shared" si="2"/>
        <v>1647826.9294578272</v>
      </c>
      <c r="E32" s="7">
        <f>+E33</f>
        <v>1682397</v>
      </c>
      <c r="F32" s="7">
        <f t="shared" si="13"/>
        <v>1682397</v>
      </c>
      <c r="G32" s="7">
        <f t="shared" si="13"/>
        <v>1682397</v>
      </c>
    </row>
    <row r="33" spans="1:7" x14ac:dyDescent="0.25">
      <c r="A33" s="15" t="s">
        <v>20</v>
      </c>
      <c r="B33" s="13" t="s">
        <v>21</v>
      </c>
      <c r="C33" s="7">
        <f>+C34+C39</f>
        <v>12415552</v>
      </c>
      <c r="D33" s="7">
        <f t="shared" si="2"/>
        <v>1647826.9294578272</v>
      </c>
      <c r="E33" s="7">
        <f>+E34+E39</f>
        <v>1682397</v>
      </c>
      <c r="F33" s="7">
        <f>+F34+F39</f>
        <v>1682397</v>
      </c>
      <c r="G33" s="7">
        <f>+G34+G39</f>
        <v>1682397</v>
      </c>
    </row>
    <row r="34" spans="1:7" x14ac:dyDescent="0.25">
      <c r="A34" s="16" t="s">
        <v>22</v>
      </c>
      <c r="B34" s="13" t="s">
        <v>23</v>
      </c>
      <c r="C34" s="7">
        <f>+C35+C36+C37+C38</f>
        <v>10766552</v>
      </c>
      <c r="D34" s="7">
        <f t="shared" si="2"/>
        <v>1428967.0183821088</v>
      </c>
      <c r="E34" s="7">
        <f>+SUM(E35:E38)</f>
        <v>1543056</v>
      </c>
      <c r="F34" s="7">
        <f t="shared" ref="F34:G34" si="14">+SUM(F35:F38)</f>
        <v>1543056</v>
      </c>
      <c r="G34" s="7">
        <f t="shared" si="14"/>
        <v>1543056</v>
      </c>
    </row>
    <row r="35" spans="1:7" x14ac:dyDescent="0.25">
      <c r="A35" s="17" t="s">
        <v>28</v>
      </c>
      <c r="B35" s="13" t="s">
        <v>29</v>
      </c>
      <c r="C35" s="18">
        <v>793550</v>
      </c>
      <c r="D35" s="18">
        <f t="shared" si="2"/>
        <v>105322.18461742649</v>
      </c>
      <c r="E35" s="19">
        <v>247745</v>
      </c>
      <c r="F35" s="19">
        <v>247745</v>
      </c>
      <c r="G35" s="19">
        <v>247745</v>
      </c>
    </row>
    <row r="36" spans="1:7" x14ac:dyDescent="0.25">
      <c r="A36" s="17" t="s">
        <v>24</v>
      </c>
      <c r="B36" s="13" t="s">
        <v>25</v>
      </c>
      <c r="C36" s="18">
        <v>9001002</v>
      </c>
      <c r="D36" s="18">
        <f t="shared" si="2"/>
        <v>1194638.263985666</v>
      </c>
      <c r="E36" s="19">
        <v>1188834</v>
      </c>
      <c r="F36" s="19">
        <v>1188834</v>
      </c>
      <c r="G36" s="19">
        <v>1188834</v>
      </c>
    </row>
    <row r="37" spans="1:7" x14ac:dyDescent="0.25">
      <c r="A37" s="17" t="s">
        <v>36</v>
      </c>
      <c r="B37" s="13" t="s">
        <v>37</v>
      </c>
      <c r="C37" s="18">
        <v>192000</v>
      </c>
      <c r="D37" s="18">
        <f t="shared" si="2"/>
        <v>25482.7792156082</v>
      </c>
      <c r="E37" s="19">
        <v>20994</v>
      </c>
      <c r="F37" s="19">
        <v>20994</v>
      </c>
      <c r="G37" s="19">
        <v>20994</v>
      </c>
    </row>
    <row r="38" spans="1:7" x14ac:dyDescent="0.25">
      <c r="A38" s="17" t="s">
        <v>38</v>
      </c>
      <c r="B38" s="13" t="s">
        <v>39</v>
      </c>
      <c r="C38" s="18">
        <v>780000</v>
      </c>
      <c r="D38" s="18">
        <f t="shared" si="2"/>
        <v>103523.79056340831</v>
      </c>
      <c r="E38" s="19">
        <v>85483</v>
      </c>
      <c r="F38" s="19">
        <v>85483</v>
      </c>
      <c r="G38" s="19">
        <v>85483</v>
      </c>
    </row>
    <row r="39" spans="1:7" x14ac:dyDescent="0.25">
      <c r="A39" s="16" t="s">
        <v>40</v>
      </c>
      <c r="B39" s="13" t="s">
        <v>41</v>
      </c>
      <c r="C39" s="7">
        <f>+C40+C41</f>
        <v>1649000</v>
      </c>
      <c r="D39" s="7">
        <f>+C39/7.5345</f>
        <v>218859.91107571835</v>
      </c>
      <c r="E39" s="7">
        <f>+E40+E41</f>
        <v>139341</v>
      </c>
      <c r="F39" s="7">
        <f t="shared" ref="F39" si="15">+F40+F41</f>
        <v>139341</v>
      </c>
      <c r="G39" s="7">
        <f>+G40+G41</f>
        <v>139341</v>
      </c>
    </row>
    <row r="40" spans="1:7" x14ac:dyDescent="0.25">
      <c r="A40" s="17" t="s">
        <v>42</v>
      </c>
      <c r="B40" s="13" t="s">
        <v>43</v>
      </c>
      <c r="C40" s="18">
        <v>120000</v>
      </c>
      <c r="D40" s="18">
        <f t="shared" si="2"/>
        <v>15926.737009755125</v>
      </c>
      <c r="E40" s="19">
        <v>13128</v>
      </c>
      <c r="F40" s="19">
        <v>13128</v>
      </c>
      <c r="G40" s="19">
        <v>13128</v>
      </c>
    </row>
    <row r="41" spans="1:7" x14ac:dyDescent="0.25">
      <c r="A41" s="17" t="s">
        <v>44</v>
      </c>
      <c r="B41" s="13" t="s">
        <v>45</v>
      </c>
      <c r="C41" s="18">
        <v>1529000</v>
      </c>
      <c r="D41" s="18">
        <f t="shared" si="2"/>
        <v>202933.17406596322</v>
      </c>
      <c r="E41" s="19">
        <v>126213</v>
      </c>
      <c r="F41" s="19">
        <v>126213</v>
      </c>
      <c r="G41" s="19">
        <v>126213</v>
      </c>
    </row>
    <row r="42" spans="1:7" x14ac:dyDescent="0.25">
      <c r="A42" s="12" t="s">
        <v>46</v>
      </c>
      <c r="B42" s="13" t="s">
        <v>47</v>
      </c>
      <c r="C42" s="7">
        <f>+C43</f>
        <v>9414993.9259098414</v>
      </c>
      <c r="D42" s="7">
        <f t="shared" si="2"/>
        <v>1249584.4350533998</v>
      </c>
      <c r="E42" s="7">
        <f>+E43</f>
        <v>1474518.5327590352</v>
      </c>
      <c r="F42" s="7">
        <f t="shared" ref="F42:G42" si="16">+F43</f>
        <v>642630.84622529533</v>
      </c>
      <c r="G42" s="7">
        <f t="shared" si="16"/>
        <v>614242.42075578845</v>
      </c>
    </row>
    <row r="43" spans="1:7" x14ac:dyDescent="0.25">
      <c r="A43" s="14" t="s">
        <v>18</v>
      </c>
      <c r="B43" s="13" t="s">
        <v>19</v>
      </c>
      <c r="C43" s="7">
        <f>+C50+C58+C69</f>
        <v>9414993.9259098414</v>
      </c>
      <c r="D43" s="7">
        <f t="shared" si="2"/>
        <v>1249584.4350533998</v>
      </c>
      <c r="E43" s="7">
        <f>+E50+E58+E69</f>
        <v>1474518.5327590352</v>
      </c>
      <c r="F43" s="7">
        <f t="shared" ref="F43:G43" si="17">+F50+F58+F69</f>
        <v>642630.84622529533</v>
      </c>
      <c r="G43" s="7">
        <f t="shared" si="17"/>
        <v>614242.42075578845</v>
      </c>
    </row>
    <row r="44" spans="1:7" x14ac:dyDescent="0.25">
      <c r="A44" s="15" t="s">
        <v>28</v>
      </c>
      <c r="B44" s="13" t="s">
        <v>48</v>
      </c>
      <c r="C44" s="7"/>
      <c r="D44" s="7">
        <f t="shared" si="2"/>
        <v>0</v>
      </c>
      <c r="E44" s="7"/>
      <c r="F44" s="7"/>
      <c r="G44" s="7"/>
    </row>
    <row r="45" spans="1:7" x14ac:dyDescent="0.25">
      <c r="A45" s="16" t="s">
        <v>22</v>
      </c>
      <c r="B45" s="13" t="s">
        <v>23</v>
      </c>
      <c r="C45" s="7"/>
      <c r="D45" s="7">
        <f t="shared" si="2"/>
        <v>0</v>
      </c>
      <c r="E45" s="7"/>
      <c r="F45" s="7"/>
      <c r="G45" s="7"/>
    </row>
    <row r="46" spans="1:7" x14ac:dyDescent="0.25">
      <c r="A46" s="17" t="s">
        <v>24</v>
      </c>
      <c r="B46" s="13" t="s">
        <v>25</v>
      </c>
      <c r="C46" s="19"/>
      <c r="D46" s="7">
        <f t="shared" si="2"/>
        <v>0</v>
      </c>
      <c r="E46" s="19"/>
      <c r="F46" s="19"/>
      <c r="G46" s="19"/>
    </row>
    <row r="47" spans="1:7" x14ac:dyDescent="0.25">
      <c r="A47" s="16" t="s">
        <v>40</v>
      </c>
      <c r="B47" s="13" t="s">
        <v>41</v>
      </c>
      <c r="C47" s="7"/>
      <c r="D47" s="7">
        <f t="shared" si="2"/>
        <v>0</v>
      </c>
      <c r="E47" s="7"/>
      <c r="F47" s="7"/>
      <c r="G47" s="7"/>
    </row>
    <row r="48" spans="1:7" x14ac:dyDescent="0.25">
      <c r="A48" s="17" t="s">
        <v>44</v>
      </c>
      <c r="B48" s="13" t="s">
        <v>45</v>
      </c>
      <c r="C48" s="19"/>
      <c r="D48" s="7">
        <f t="shared" si="2"/>
        <v>0</v>
      </c>
      <c r="E48" s="19"/>
      <c r="F48" s="19"/>
      <c r="G48" s="19"/>
    </row>
    <row r="49" spans="1:7" x14ac:dyDescent="0.25">
      <c r="A49" s="17" t="s">
        <v>49</v>
      </c>
      <c r="B49" s="13" t="s">
        <v>50</v>
      </c>
      <c r="C49" s="19"/>
      <c r="D49" s="7">
        <f t="shared" si="2"/>
        <v>0</v>
      </c>
      <c r="E49" s="19"/>
      <c r="F49" s="19"/>
      <c r="G49" s="19"/>
    </row>
    <row r="50" spans="1:7" x14ac:dyDescent="0.25">
      <c r="A50" s="15" t="s">
        <v>51</v>
      </c>
      <c r="B50" s="13" t="s">
        <v>52</v>
      </c>
      <c r="C50" s="7">
        <f>+C51+C55</f>
        <v>1692701.6500128401</v>
      </c>
      <c r="D50" s="7">
        <f t="shared" si="2"/>
        <v>224660.11679777555</v>
      </c>
      <c r="E50" s="7">
        <f>+E51+E55</f>
        <v>456272.59923020768</v>
      </c>
      <c r="F50" s="7">
        <f t="shared" ref="F50:G50" si="18">+F51+F55</f>
        <v>424300.94351317268</v>
      </c>
      <c r="G50" s="7">
        <f t="shared" si="18"/>
        <v>410645.42865485436</v>
      </c>
    </row>
    <row r="51" spans="1:7" x14ac:dyDescent="0.25">
      <c r="A51" s="16" t="s">
        <v>22</v>
      </c>
      <c r="B51" s="13" t="s">
        <v>23</v>
      </c>
      <c r="C51" s="7">
        <f>+C52+C53</f>
        <v>1677521.5592163068</v>
      </c>
      <c r="D51" s="7">
        <f t="shared" si="2"/>
        <v>222645.37251527063</v>
      </c>
      <c r="E51" s="7">
        <f>+E52+E53</f>
        <v>451673.7539186409</v>
      </c>
      <c r="F51" s="7">
        <f t="shared" ref="F51:G51" si="19">+F52+F53</f>
        <v>424300.94351317268</v>
      </c>
      <c r="G51" s="7">
        <f t="shared" si="19"/>
        <v>410645.42865485436</v>
      </c>
    </row>
    <row r="52" spans="1:7" x14ac:dyDescent="0.25">
      <c r="A52" s="17" t="s">
        <v>28</v>
      </c>
      <c r="B52" s="13" t="s">
        <v>29</v>
      </c>
      <c r="C52" s="19">
        <v>297708.55921630684</v>
      </c>
      <c r="D52" s="18">
        <f t="shared" si="2"/>
        <v>39512.716068260248</v>
      </c>
      <c r="E52" s="19">
        <v>345351.90110823541</v>
      </c>
      <c r="F52" s="19">
        <v>343475.40764483373</v>
      </c>
      <c r="G52" s="19">
        <v>340382.96930121444</v>
      </c>
    </row>
    <row r="53" spans="1:7" x14ac:dyDescent="0.25">
      <c r="A53" s="17" t="s">
        <v>24</v>
      </c>
      <c r="B53" s="13" t="s">
        <v>25</v>
      </c>
      <c r="C53" s="19">
        <v>1379813</v>
      </c>
      <c r="D53" s="18">
        <f t="shared" si="2"/>
        <v>183132.65644701041</v>
      </c>
      <c r="E53" s="19">
        <v>106321.85281040547</v>
      </c>
      <c r="F53" s="19">
        <v>80825.535868338979</v>
      </c>
      <c r="G53" s="19">
        <v>70262.459353639919</v>
      </c>
    </row>
    <row r="54" spans="1:7" x14ac:dyDescent="0.25">
      <c r="A54" s="17" t="s">
        <v>36</v>
      </c>
      <c r="B54" s="13" t="s">
        <v>37</v>
      </c>
      <c r="C54" s="19"/>
      <c r="D54" s="18"/>
      <c r="E54" s="19"/>
      <c r="F54" s="19"/>
      <c r="G54" s="19"/>
    </row>
    <row r="55" spans="1:7" x14ac:dyDescent="0.25">
      <c r="A55" s="16" t="s">
        <v>40</v>
      </c>
      <c r="B55" s="13" t="s">
        <v>41</v>
      </c>
      <c r="C55" s="7">
        <f>+C57</f>
        <v>15180.090796533223</v>
      </c>
      <c r="D55" s="7">
        <f t="shared" si="2"/>
        <v>2014.744282504907</v>
      </c>
      <c r="E55" s="7">
        <f>+E57</f>
        <v>4598.8453115667926</v>
      </c>
      <c r="F55" s="7">
        <v>0</v>
      </c>
      <c r="G55" s="7">
        <v>0</v>
      </c>
    </row>
    <row r="56" spans="1:7" x14ac:dyDescent="0.25">
      <c r="A56" s="17" t="s">
        <v>42</v>
      </c>
      <c r="B56" s="13" t="s">
        <v>43</v>
      </c>
      <c r="C56" s="19"/>
      <c r="D56" s="18">
        <f t="shared" si="2"/>
        <v>0</v>
      </c>
      <c r="E56" s="19"/>
      <c r="F56" s="19"/>
      <c r="G56" s="19"/>
    </row>
    <row r="57" spans="1:7" x14ac:dyDescent="0.25">
      <c r="A57" s="17" t="s">
        <v>44</v>
      </c>
      <c r="B57" s="13" t="s">
        <v>45</v>
      </c>
      <c r="C57" s="19">
        <v>15180.090796533223</v>
      </c>
      <c r="D57" s="18">
        <f t="shared" si="2"/>
        <v>2014.744282504907</v>
      </c>
      <c r="E57" s="19">
        <v>4598.8453115667926</v>
      </c>
      <c r="F57" s="19"/>
      <c r="G57" s="19"/>
    </row>
    <row r="58" spans="1:7" x14ac:dyDescent="0.25">
      <c r="A58" s="15" t="s">
        <v>53</v>
      </c>
      <c r="B58" s="13" t="s">
        <v>54</v>
      </c>
      <c r="C58" s="7">
        <f>+C59+C66</f>
        <v>7653481.2758970009</v>
      </c>
      <c r="D58" s="7">
        <f t="shared" si="2"/>
        <v>1015791.5290858054</v>
      </c>
      <c r="E58" s="7">
        <f>+E59+E66</f>
        <v>966723.25561390293</v>
      </c>
      <c r="F58" s="7">
        <f t="shared" ref="F58:G58" si="20">+F59+F66</f>
        <v>218329.90271212265</v>
      </c>
      <c r="G58" s="7">
        <f t="shared" si="20"/>
        <v>203596.99210093409</v>
      </c>
    </row>
    <row r="59" spans="1:7" x14ac:dyDescent="0.25">
      <c r="A59" s="16" t="s">
        <v>22</v>
      </c>
      <c r="B59" s="13" t="s">
        <v>23</v>
      </c>
      <c r="C59" s="7">
        <f>+C60+C61+C64+C65</f>
        <v>7446406.52762614</v>
      </c>
      <c r="D59" s="7">
        <f t="shared" si="2"/>
        <v>988307.98694354494</v>
      </c>
      <c r="E59" s="7">
        <f>+E60+E61+E63+E64+E65+E62</f>
        <v>916680.7093774667</v>
      </c>
      <c r="F59" s="7">
        <f t="shared" ref="F59" si="21">+F60+F61+F63+F64+F65+F62</f>
        <v>214094.09973540762</v>
      </c>
      <c r="G59" s="7">
        <f>+G60+G61+G63+G64+G65+G62</f>
        <v>201270.58140981989</v>
      </c>
    </row>
    <row r="60" spans="1:7" x14ac:dyDescent="0.25">
      <c r="A60" s="17" t="s">
        <v>28</v>
      </c>
      <c r="B60" s="13" t="s">
        <v>29</v>
      </c>
      <c r="C60" s="19">
        <v>1158444.5780676906</v>
      </c>
      <c r="D60" s="18">
        <f t="shared" si="2"/>
        <v>153752.01779384041</v>
      </c>
      <c r="E60" s="19">
        <v>190165.404287535</v>
      </c>
      <c r="F60" s="19">
        <v>73407.666300062599</v>
      </c>
      <c r="G60" s="19">
        <v>65510.659199392343</v>
      </c>
    </row>
    <row r="61" spans="1:7" x14ac:dyDescent="0.25">
      <c r="A61" s="17" t="s">
        <v>24</v>
      </c>
      <c r="B61" s="13" t="s">
        <v>25</v>
      </c>
      <c r="C61" s="19">
        <v>3435375.6297002705</v>
      </c>
      <c r="D61" s="18">
        <f t="shared" si="2"/>
        <v>455952.70153298433</v>
      </c>
      <c r="E61" s="19">
        <v>250584.40352689958</v>
      </c>
      <c r="F61" s="19">
        <v>30613.458044586965</v>
      </c>
      <c r="G61" s="19">
        <v>25686.946819669516</v>
      </c>
    </row>
    <row r="62" spans="1:7" x14ac:dyDescent="0.25">
      <c r="A62" s="17" t="s">
        <v>36</v>
      </c>
      <c r="B62" s="13" t="s">
        <v>37</v>
      </c>
      <c r="C62" s="19"/>
      <c r="D62" s="18"/>
      <c r="E62" s="19"/>
      <c r="F62" s="19"/>
      <c r="G62" s="19"/>
    </row>
    <row r="63" spans="1:7" x14ac:dyDescent="0.25">
      <c r="A63" s="17" t="s">
        <v>55</v>
      </c>
      <c r="B63" s="13" t="s">
        <v>56</v>
      </c>
      <c r="C63" s="19"/>
      <c r="D63" s="18"/>
      <c r="E63" s="19">
        <v>35639</v>
      </c>
      <c r="F63" s="19"/>
      <c r="G63" s="19"/>
    </row>
    <row r="64" spans="1:7" x14ac:dyDescent="0.25">
      <c r="A64" s="17" t="s">
        <v>38</v>
      </c>
      <c r="B64" s="13" t="s">
        <v>39</v>
      </c>
      <c r="C64" s="19">
        <v>2827636.585282159</v>
      </c>
      <c r="D64" s="18">
        <f t="shared" si="2"/>
        <v>375291.86877459142</v>
      </c>
      <c r="E64" s="19">
        <v>437973.21981109102</v>
      </c>
      <c r="F64" s="19">
        <v>109493.30495277277</v>
      </c>
      <c r="G64" s="19">
        <v>109493.30495277277</v>
      </c>
    </row>
    <row r="65" spans="1:7" x14ac:dyDescent="0.25">
      <c r="A65" s="17" t="s">
        <v>30</v>
      </c>
      <c r="B65" s="13" t="s">
        <v>31</v>
      </c>
      <c r="C65" s="19">
        <v>24949.734576019044</v>
      </c>
      <c r="D65" s="18">
        <f t="shared" si="2"/>
        <v>3311.3988421287468</v>
      </c>
      <c r="E65" s="19">
        <v>2318.6817519410702</v>
      </c>
      <c r="F65" s="19">
        <v>579.67043798526765</v>
      </c>
      <c r="G65" s="19">
        <v>579.67043798526765</v>
      </c>
    </row>
    <row r="66" spans="1:7" x14ac:dyDescent="0.25">
      <c r="A66" s="16" t="s">
        <v>40</v>
      </c>
      <c r="B66" s="13" t="s">
        <v>41</v>
      </c>
      <c r="C66" s="7">
        <f>+C67</f>
        <v>207074.7482708609</v>
      </c>
      <c r="D66" s="7">
        <f t="shared" si="2"/>
        <v>27483.542142260387</v>
      </c>
      <c r="E66" s="7">
        <f>+E67</f>
        <v>50042.546236436254</v>
      </c>
      <c r="F66" s="7">
        <f t="shared" ref="F66:G66" si="22">+F67</f>
        <v>4235.8029767150429</v>
      </c>
      <c r="G66" s="7">
        <f t="shared" si="22"/>
        <v>2326.4106911142076</v>
      </c>
    </row>
    <row r="67" spans="1:7" x14ac:dyDescent="0.25">
      <c r="A67" s="17" t="s">
        <v>44</v>
      </c>
      <c r="B67" s="13" t="s">
        <v>45</v>
      </c>
      <c r="C67" s="19">
        <v>207074.7482708609</v>
      </c>
      <c r="D67" s="18">
        <f t="shared" si="2"/>
        <v>27483.542142260387</v>
      </c>
      <c r="E67" s="19">
        <v>50042.546236436254</v>
      </c>
      <c r="F67" s="19">
        <v>4235.8029767150429</v>
      </c>
      <c r="G67" s="19">
        <v>2326.4106911142076</v>
      </c>
    </row>
    <row r="68" spans="1:7" x14ac:dyDescent="0.25">
      <c r="A68" s="17" t="s">
        <v>49</v>
      </c>
      <c r="B68" s="13" t="s">
        <v>50</v>
      </c>
      <c r="C68" s="19"/>
      <c r="D68" s="18"/>
      <c r="E68" s="19"/>
      <c r="F68" s="19"/>
      <c r="G68" s="19"/>
    </row>
    <row r="69" spans="1:7" x14ac:dyDescent="0.25">
      <c r="A69" s="15" t="s">
        <v>57</v>
      </c>
      <c r="B69" s="13" t="s">
        <v>58</v>
      </c>
      <c r="C69" s="7">
        <f>+C70</f>
        <v>68811</v>
      </c>
      <c r="D69" s="7">
        <f t="shared" si="2"/>
        <v>9132.7891698188323</v>
      </c>
      <c r="E69" s="7">
        <v>51522.677914924679</v>
      </c>
      <c r="F69" s="7"/>
      <c r="G69" s="7"/>
    </row>
    <row r="70" spans="1:7" x14ac:dyDescent="0.25">
      <c r="A70" s="16" t="s">
        <v>22</v>
      </c>
      <c r="B70" s="13" t="s">
        <v>23</v>
      </c>
      <c r="C70" s="7">
        <f>+C71+C72</f>
        <v>68811</v>
      </c>
      <c r="D70" s="7">
        <f t="shared" si="2"/>
        <v>9132.7891698188323</v>
      </c>
      <c r="E70" s="7">
        <f>+E71+E72</f>
        <v>51522.677914924679</v>
      </c>
      <c r="F70" s="7"/>
      <c r="G70" s="7"/>
    </row>
    <row r="71" spans="1:7" x14ac:dyDescent="0.25">
      <c r="A71" s="17" t="s">
        <v>28</v>
      </c>
      <c r="B71" s="13" t="s">
        <v>29</v>
      </c>
      <c r="C71" s="19">
        <v>59832</v>
      </c>
      <c r="D71" s="18">
        <f t="shared" si="2"/>
        <v>7941.0710730639057</v>
      </c>
      <c r="E71" s="19">
        <v>47607.355066693213</v>
      </c>
      <c r="F71" s="19"/>
      <c r="G71" s="19"/>
    </row>
    <row r="72" spans="1:7" x14ac:dyDescent="0.25">
      <c r="A72" s="17" t="s">
        <v>24</v>
      </c>
      <c r="B72" s="13" t="s">
        <v>25</v>
      </c>
      <c r="C72" s="19">
        <v>8979</v>
      </c>
      <c r="D72" s="18">
        <f t="shared" si="2"/>
        <v>1191.7180967549273</v>
      </c>
      <c r="E72" s="19">
        <v>3915.322848231468</v>
      </c>
      <c r="F72" s="19"/>
      <c r="G72" s="19"/>
    </row>
    <row r="73" spans="1:7" x14ac:dyDescent="0.25">
      <c r="A73" s="17" t="s">
        <v>36</v>
      </c>
      <c r="B73" s="13" t="s">
        <v>37</v>
      </c>
      <c r="C73" s="19"/>
      <c r="D73" s="18">
        <f t="shared" si="2"/>
        <v>0</v>
      </c>
      <c r="E73" s="19"/>
      <c r="F73" s="19"/>
      <c r="G73" s="19"/>
    </row>
    <row r="74" spans="1:7" x14ac:dyDescent="0.25">
      <c r="A74" s="16" t="s">
        <v>40</v>
      </c>
      <c r="B74" s="13" t="s">
        <v>41</v>
      </c>
      <c r="C74" s="7"/>
      <c r="D74" s="7">
        <f t="shared" si="2"/>
        <v>0</v>
      </c>
      <c r="E74" s="7"/>
      <c r="F74" s="7"/>
      <c r="G74" s="7"/>
    </row>
    <row r="75" spans="1:7" x14ac:dyDescent="0.25">
      <c r="A75" s="17" t="s">
        <v>44</v>
      </c>
      <c r="B75" s="13" t="s">
        <v>45</v>
      </c>
      <c r="C75" s="19"/>
      <c r="D75" s="18">
        <f t="shared" si="2"/>
        <v>0</v>
      </c>
      <c r="E75" s="19"/>
      <c r="F75" s="19"/>
      <c r="G75" s="19"/>
    </row>
    <row r="76" spans="1:7" x14ac:dyDescent="0.25">
      <c r="A76" s="12" t="s">
        <v>59</v>
      </c>
      <c r="B76" s="13" t="s">
        <v>60</v>
      </c>
      <c r="C76" s="7">
        <f>+C77</f>
        <v>28357844</v>
      </c>
      <c r="D76" s="7">
        <f t="shared" si="2"/>
        <v>3763732.6962638525</v>
      </c>
      <c r="E76" s="7">
        <f>+E77</f>
        <v>3865372.228084146</v>
      </c>
      <c r="F76" s="7">
        <f t="shared" ref="F76:G76" si="23">+F77</f>
        <v>3764990.8421262195</v>
      </c>
      <c r="G76" s="7">
        <f t="shared" si="23"/>
        <v>3690211.4561682926</v>
      </c>
    </row>
    <row r="77" spans="1:7" x14ac:dyDescent="0.25">
      <c r="A77" s="14" t="s">
        <v>18</v>
      </c>
      <c r="B77" s="13" t="s">
        <v>19</v>
      </c>
      <c r="C77" s="7">
        <f>+C78+C89+C98+C113+C108</f>
        <v>28357844</v>
      </c>
      <c r="D77" s="7">
        <f t="shared" si="2"/>
        <v>3763732.6962638525</v>
      </c>
      <c r="E77" s="7">
        <f>+E78+E89+E108+E113+E98</f>
        <v>3865372.228084146</v>
      </c>
      <c r="F77" s="7">
        <f t="shared" ref="F77:G77" si="24">+F78+F89+F108+F113+F98</f>
        <v>3764990.8421262195</v>
      </c>
      <c r="G77" s="7">
        <f t="shared" si="24"/>
        <v>3690211.4561682926</v>
      </c>
    </row>
    <row r="78" spans="1:7" x14ac:dyDescent="0.25">
      <c r="A78" s="15" t="s">
        <v>28</v>
      </c>
      <c r="B78" s="13" t="s">
        <v>48</v>
      </c>
      <c r="C78" s="7">
        <f>+C79+C85</f>
        <v>13196446</v>
      </c>
      <c r="D78" s="7">
        <f t="shared" ref="D78:D115" si="25">+C78/7.5345</f>
        <v>1751469.3742119581</v>
      </c>
      <c r="E78" s="7">
        <f>+E79+E85</f>
        <v>1238077</v>
      </c>
      <c r="F78" s="7">
        <f t="shared" ref="F78:G78" si="26">+F79+F85</f>
        <v>1257163</v>
      </c>
      <c r="G78" s="7">
        <f t="shared" si="26"/>
        <v>1257163</v>
      </c>
    </row>
    <row r="79" spans="1:7" x14ac:dyDescent="0.25">
      <c r="A79" s="16" t="s">
        <v>22</v>
      </c>
      <c r="B79" s="13" t="s">
        <v>23</v>
      </c>
      <c r="C79" s="7">
        <v>11555292</v>
      </c>
      <c r="D79" s="7">
        <f t="shared" si="25"/>
        <v>1533650.806291061</v>
      </c>
      <c r="E79" s="7">
        <f>+SUM(E80:E84)</f>
        <v>1067687</v>
      </c>
      <c r="F79" s="7">
        <f t="shared" ref="F79:G79" si="27">+SUM(F80:F84)</f>
        <v>1085239</v>
      </c>
      <c r="G79" s="7">
        <f t="shared" si="27"/>
        <v>1085239</v>
      </c>
    </row>
    <row r="80" spans="1:7" x14ac:dyDescent="0.25">
      <c r="A80" s="17" t="s">
        <v>28</v>
      </c>
      <c r="B80" s="13" t="s">
        <v>29</v>
      </c>
      <c r="C80" s="19">
        <v>2383450</v>
      </c>
      <c r="D80" s="18">
        <f t="shared" si="25"/>
        <v>316338.17771584046</v>
      </c>
      <c r="E80" s="19">
        <v>318468</v>
      </c>
      <c r="F80" s="19">
        <f>318800+1325</f>
        <v>320125</v>
      </c>
      <c r="G80" s="19">
        <f>318800+1325</f>
        <v>320125</v>
      </c>
    </row>
    <row r="81" spans="1:7" x14ac:dyDescent="0.25">
      <c r="A81" s="17" t="s">
        <v>24</v>
      </c>
      <c r="B81" s="13" t="s">
        <v>25</v>
      </c>
      <c r="C81" s="19">
        <v>9015641</v>
      </c>
      <c r="D81" s="18">
        <f t="shared" si="25"/>
        <v>1196581.1931780477</v>
      </c>
      <c r="E81" s="19">
        <v>731912</v>
      </c>
      <c r="F81" s="19">
        <v>746941</v>
      </c>
      <c r="G81" s="19">
        <v>746941</v>
      </c>
    </row>
    <row r="82" spans="1:7" x14ac:dyDescent="0.25">
      <c r="A82" s="17" t="s">
        <v>36</v>
      </c>
      <c r="B82" s="13" t="s">
        <v>37</v>
      </c>
      <c r="C82" s="19">
        <v>31500</v>
      </c>
      <c r="D82" s="18">
        <f t="shared" si="25"/>
        <v>4180.7684650607207</v>
      </c>
      <c r="E82" s="19">
        <v>2787</v>
      </c>
      <c r="F82" s="19">
        <v>2927</v>
      </c>
      <c r="G82" s="19">
        <v>2927</v>
      </c>
    </row>
    <row r="83" spans="1:7" x14ac:dyDescent="0.25">
      <c r="A83" s="17" t="s">
        <v>38</v>
      </c>
      <c r="B83" s="13" t="s">
        <v>39</v>
      </c>
      <c r="C83" s="19">
        <v>70200</v>
      </c>
      <c r="D83" s="18">
        <f t="shared" si="25"/>
        <v>9317.1411507067478</v>
      </c>
      <c r="E83" s="19">
        <v>7884</v>
      </c>
      <c r="F83" s="19">
        <v>8278</v>
      </c>
      <c r="G83" s="19">
        <v>8278</v>
      </c>
    </row>
    <row r="84" spans="1:7" x14ac:dyDescent="0.25">
      <c r="A84" s="17" t="s">
        <v>30</v>
      </c>
      <c r="B84" s="13" t="s">
        <v>31</v>
      </c>
      <c r="C84" s="19">
        <v>50000</v>
      </c>
      <c r="D84" s="18">
        <f t="shared" si="25"/>
        <v>6636.1404207313026</v>
      </c>
      <c r="E84" s="19">
        <v>6636</v>
      </c>
      <c r="F84" s="19">
        <v>6968</v>
      </c>
      <c r="G84" s="19">
        <v>6968</v>
      </c>
    </row>
    <row r="85" spans="1:7" x14ac:dyDescent="0.25">
      <c r="A85" s="16" t="s">
        <v>40</v>
      </c>
      <c r="B85" s="13" t="s">
        <v>41</v>
      </c>
      <c r="C85" s="7">
        <v>1641154</v>
      </c>
      <c r="D85" s="7">
        <f t="shared" si="25"/>
        <v>217818.56792089719</v>
      </c>
      <c r="E85" s="7">
        <f>+E87</f>
        <v>170390</v>
      </c>
      <c r="F85" s="7">
        <f t="shared" ref="F85:G85" si="28">+F87</f>
        <v>171924</v>
      </c>
      <c r="G85" s="7">
        <f t="shared" si="28"/>
        <v>171924</v>
      </c>
    </row>
    <row r="86" spans="1:7" x14ac:dyDescent="0.25">
      <c r="A86" s="17" t="s">
        <v>42</v>
      </c>
      <c r="B86" s="13" t="s">
        <v>43</v>
      </c>
      <c r="C86" s="19"/>
      <c r="D86" s="18">
        <f t="shared" si="25"/>
        <v>0</v>
      </c>
      <c r="E86" s="19"/>
      <c r="F86" s="19"/>
      <c r="G86" s="19"/>
    </row>
    <row r="87" spans="1:7" x14ac:dyDescent="0.25">
      <c r="A87" s="17" t="s">
        <v>44</v>
      </c>
      <c r="B87" s="13" t="s">
        <v>45</v>
      </c>
      <c r="C87" s="19">
        <v>1228800</v>
      </c>
      <c r="D87" s="18">
        <f t="shared" si="25"/>
        <v>163089.78697989249</v>
      </c>
      <c r="E87" s="19">
        <v>170390</v>
      </c>
      <c r="F87" s="19">
        <v>171924</v>
      </c>
      <c r="G87" s="19">
        <v>171924</v>
      </c>
    </row>
    <row r="88" spans="1:7" x14ac:dyDescent="0.25">
      <c r="A88" s="17" t="s">
        <v>49</v>
      </c>
      <c r="B88" s="13" t="s">
        <v>50</v>
      </c>
      <c r="C88" s="19"/>
      <c r="D88" s="18"/>
      <c r="E88" s="19"/>
      <c r="F88" s="19"/>
      <c r="G88" s="19"/>
    </row>
    <row r="89" spans="1:7" x14ac:dyDescent="0.25">
      <c r="A89" s="15" t="s">
        <v>61</v>
      </c>
      <c r="B89" s="13" t="s">
        <v>62</v>
      </c>
      <c r="C89" s="7">
        <f>+C90+C95</f>
        <v>13051278</v>
      </c>
      <c r="D89" s="7">
        <f t="shared" si="25"/>
        <v>1732202.2695600239</v>
      </c>
      <c r="E89" s="7">
        <f>+E90+E95</f>
        <v>2203056</v>
      </c>
      <c r="F89" s="7">
        <f t="shared" ref="F89:G89" si="29">+F90+F95</f>
        <v>2313210</v>
      </c>
      <c r="G89" s="7">
        <f t="shared" si="29"/>
        <v>2313210</v>
      </c>
    </row>
    <row r="90" spans="1:7" x14ac:dyDescent="0.25">
      <c r="A90" s="16" t="s">
        <v>22</v>
      </c>
      <c r="B90" s="13" t="s">
        <v>23</v>
      </c>
      <c r="C90" s="7">
        <v>11855260</v>
      </c>
      <c r="D90" s="7">
        <f t="shared" si="25"/>
        <v>1573463.4016855797</v>
      </c>
      <c r="E90" s="7">
        <f>+SUM(E91:E94)</f>
        <v>2063204</v>
      </c>
      <c r="F90" s="7">
        <f t="shared" ref="F90:G90" si="30">+SUM(F91:F94)</f>
        <v>2166365</v>
      </c>
      <c r="G90" s="7">
        <f t="shared" si="30"/>
        <v>2166365</v>
      </c>
    </row>
    <row r="91" spans="1:7" x14ac:dyDescent="0.25">
      <c r="A91" s="17" t="s">
        <v>28</v>
      </c>
      <c r="B91" s="13" t="s">
        <v>29</v>
      </c>
      <c r="C91" s="19">
        <v>5550587</v>
      </c>
      <c r="D91" s="18">
        <f t="shared" si="25"/>
        <v>736689.49498971389</v>
      </c>
      <c r="E91" s="19">
        <v>992633</v>
      </c>
      <c r="F91" s="19">
        <v>1042265</v>
      </c>
      <c r="G91" s="19">
        <v>1042265</v>
      </c>
    </row>
    <row r="92" spans="1:7" x14ac:dyDescent="0.25">
      <c r="A92" s="17" t="s">
        <v>24</v>
      </c>
      <c r="B92" s="13" t="s">
        <v>25</v>
      </c>
      <c r="C92" s="19">
        <v>5873852</v>
      </c>
      <c r="D92" s="18">
        <f t="shared" si="25"/>
        <v>779594.13365186797</v>
      </c>
      <c r="E92" s="19">
        <v>1012341</v>
      </c>
      <c r="F92" s="19">
        <v>1062958</v>
      </c>
      <c r="G92" s="19">
        <v>1062958</v>
      </c>
    </row>
    <row r="93" spans="1:7" x14ac:dyDescent="0.25">
      <c r="A93" s="17" t="s">
        <v>36</v>
      </c>
      <c r="B93" s="13" t="s">
        <v>37</v>
      </c>
      <c r="C93" s="19">
        <v>40086</v>
      </c>
      <c r="D93" s="18">
        <f t="shared" si="25"/>
        <v>5320.3264981086995</v>
      </c>
      <c r="E93" s="19">
        <v>5320</v>
      </c>
      <c r="F93" s="19">
        <v>5586</v>
      </c>
      <c r="G93" s="19">
        <v>5586</v>
      </c>
    </row>
    <row r="94" spans="1:7" x14ac:dyDescent="0.25">
      <c r="A94" s="17" t="s">
        <v>38</v>
      </c>
      <c r="B94" s="13" t="s">
        <v>39</v>
      </c>
      <c r="C94" s="19">
        <v>398653</v>
      </c>
      <c r="D94" s="18">
        <f t="shared" si="25"/>
        <v>52910.345742915917</v>
      </c>
      <c r="E94" s="19">
        <v>52910</v>
      </c>
      <c r="F94" s="19">
        <v>55556</v>
      </c>
      <c r="G94" s="19">
        <v>55556</v>
      </c>
    </row>
    <row r="95" spans="1:7" x14ac:dyDescent="0.25">
      <c r="A95" s="16" t="s">
        <v>40</v>
      </c>
      <c r="B95" s="13" t="s">
        <v>41</v>
      </c>
      <c r="C95" s="7">
        <v>1196018</v>
      </c>
      <c r="D95" s="7">
        <f t="shared" si="25"/>
        <v>158738.8678744442</v>
      </c>
      <c r="E95" s="7">
        <f>+E96+E97</f>
        <v>139852</v>
      </c>
      <c r="F95" s="7">
        <f t="shared" ref="F95:G95" si="31">+F96+F97</f>
        <v>146845</v>
      </c>
      <c r="G95" s="7">
        <f t="shared" si="31"/>
        <v>146845</v>
      </c>
    </row>
    <row r="96" spans="1:7" x14ac:dyDescent="0.25">
      <c r="A96" s="17" t="s">
        <v>42</v>
      </c>
      <c r="B96" s="13" t="s">
        <v>43</v>
      </c>
      <c r="C96" s="19">
        <v>152633</v>
      </c>
      <c r="D96" s="18">
        <f t="shared" si="25"/>
        <v>20257.880416749616</v>
      </c>
      <c r="E96" s="19">
        <v>6636</v>
      </c>
      <c r="F96" s="19">
        <v>6968</v>
      </c>
      <c r="G96" s="19">
        <v>6968</v>
      </c>
    </row>
    <row r="97" spans="1:7" x14ac:dyDescent="0.25">
      <c r="A97" s="17" t="s">
        <v>44</v>
      </c>
      <c r="B97" s="13" t="s">
        <v>45</v>
      </c>
      <c r="C97" s="19">
        <v>1021538</v>
      </c>
      <c r="D97" s="18">
        <f t="shared" si="25"/>
        <v>135581.39226226025</v>
      </c>
      <c r="E97" s="19">
        <v>133216</v>
      </c>
      <c r="F97" s="19">
        <v>139877</v>
      </c>
      <c r="G97" s="19">
        <v>139877</v>
      </c>
    </row>
    <row r="98" spans="1:7" x14ac:dyDescent="0.25">
      <c r="A98" s="15" t="s">
        <v>53</v>
      </c>
      <c r="B98" s="13" t="s">
        <v>54</v>
      </c>
      <c r="C98" s="7">
        <f>+C99+C105</f>
        <v>2013859</v>
      </c>
      <c r="D98" s="7">
        <f t="shared" si="25"/>
        <v>267285.02223107038</v>
      </c>
      <c r="E98" s="7">
        <f>+E99+E105</f>
        <v>406985</v>
      </c>
      <c r="F98" s="7">
        <f t="shared" ref="F98:G98" si="32">+F99+F105</f>
        <v>176700</v>
      </c>
      <c r="G98" s="7">
        <f t="shared" si="32"/>
        <v>101257</v>
      </c>
    </row>
    <row r="99" spans="1:7" x14ac:dyDescent="0.25">
      <c r="A99" s="16" t="s">
        <v>22</v>
      </c>
      <c r="B99" s="13" t="s">
        <v>23</v>
      </c>
      <c r="C99" s="7">
        <f>+C100+C101</f>
        <v>2013859</v>
      </c>
      <c r="D99" s="7">
        <f t="shared" si="25"/>
        <v>267285.02223107038</v>
      </c>
      <c r="E99" s="7">
        <f>+SUM(E100:E104)</f>
        <v>401078</v>
      </c>
      <c r="F99" s="7">
        <f t="shared" ref="F99:G99" si="33">+SUM(F100:F104)</f>
        <v>175505</v>
      </c>
      <c r="G99" s="7">
        <f t="shared" si="33"/>
        <v>99824</v>
      </c>
    </row>
    <row r="100" spans="1:7" x14ac:dyDescent="0.25">
      <c r="A100" s="17" t="s">
        <v>28</v>
      </c>
      <c r="B100" s="13" t="s">
        <v>29</v>
      </c>
      <c r="C100" s="19">
        <v>888555</v>
      </c>
      <c r="D100" s="18">
        <f t="shared" si="25"/>
        <v>117931.51503085805</v>
      </c>
      <c r="E100" s="19">
        <v>148571</v>
      </c>
      <c r="F100" s="19">
        <v>89676</v>
      </c>
      <c r="G100" s="19">
        <v>58964</v>
      </c>
    </row>
    <row r="101" spans="1:7" x14ac:dyDescent="0.25">
      <c r="A101" s="17" t="s">
        <v>24</v>
      </c>
      <c r="B101" s="13" t="s">
        <v>25</v>
      </c>
      <c r="C101" s="19">
        <v>1125304</v>
      </c>
      <c r="D101" s="18">
        <f t="shared" si="25"/>
        <v>149353.50720021233</v>
      </c>
      <c r="E101" s="19">
        <v>248569</v>
      </c>
      <c r="F101" s="19">
        <v>83971</v>
      </c>
      <c r="G101" s="19">
        <v>40860</v>
      </c>
    </row>
    <row r="102" spans="1:7" x14ac:dyDescent="0.25">
      <c r="A102" s="17" t="s">
        <v>36</v>
      </c>
      <c r="B102" s="13" t="s">
        <v>37</v>
      </c>
      <c r="C102" s="19"/>
      <c r="D102" s="18"/>
      <c r="E102" s="19"/>
      <c r="F102" s="19"/>
      <c r="G102" s="19"/>
    </row>
    <row r="103" spans="1:7" x14ac:dyDescent="0.25">
      <c r="A103" s="17" t="s">
        <v>38</v>
      </c>
      <c r="B103" s="13" t="s">
        <v>39</v>
      </c>
      <c r="C103" s="19"/>
      <c r="D103" s="18"/>
      <c r="E103" s="19">
        <v>2297</v>
      </c>
      <c r="F103" s="19">
        <v>1858</v>
      </c>
      <c r="G103" s="19"/>
    </row>
    <row r="104" spans="1:7" x14ac:dyDescent="0.25">
      <c r="A104" s="17" t="s">
        <v>30</v>
      </c>
      <c r="B104" s="13" t="s">
        <v>31</v>
      </c>
      <c r="C104" s="19"/>
      <c r="D104" s="18"/>
      <c r="E104" s="19">
        <v>1641</v>
      </c>
      <c r="F104" s="19"/>
      <c r="G104" s="19"/>
    </row>
    <row r="105" spans="1:7" x14ac:dyDescent="0.25">
      <c r="A105" s="16" t="s">
        <v>40</v>
      </c>
      <c r="B105" s="13" t="s">
        <v>41</v>
      </c>
      <c r="C105" s="7"/>
      <c r="D105" s="7">
        <f t="shared" si="25"/>
        <v>0</v>
      </c>
      <c r="E105" s="7">
        <f>+E107</f>
        <v>5907</v>
      </c>
      <c r="F105" s="7">
        <f t="shared" ref="F105:G105" si="34">+F107</f>
        <v>1195</v>
      </c>
      <c r="G105" s="7">
        <f t="shared" si="34"/>
        <v>1433</v>
      </c>
    </row>
    <row r="106" spans="1:7" x14ac:dyDescent="0.25">
      <c r="A106" s="17" t="s">
        <v>42</v>
      </c>
      <c r="B106" s="13" t="s">
        <v>43</v>
      </c>
      <c r="C106" s="19"/>
      <c r="D106" s="18"/>
      <c r="E106" s="19"/>
      <c r="F106" s="19"/>
      <c r="G106" s="19"/>
    </row>
    <row r="107" spans="1:7" x14ac:dyDescent="0.25">
      <c r="A107" s="17" t="s">
        <v>44</v>
      </c>
      <c r="B107" s="13" t="s">
        <v>45</v>
      </c>
      <c r="C107" s="19"/>
      <c r="D107" s="18"/>
      <c r="E107" s="19">
        <v>5907</v>
      </c>
      <c r="F107" s="19">
        <v>1195</v>
      </c>
      <c r="G107" s="19">
        <v>1433</v>
      </c>
    </row>
    <row r="108" spans="1:7" x14ac:dyDescent="0.25">
      <c r="A108" s="15" t="s">
        <v>57</v>
      </c>
      <c r="B108" s="13" t="s">
        <v>58</v>
      </c>
      <c r="C108" s="7">
        <f>+C109</f>
        <v>56261</v>
      </c>
      <c r="D108" s="7">
        <f t="shared" si="25"/>
        <v>7467.1179242152757</v>
      </c>
      <c r="E108" s="7">
        <f>+E109</f>
        <v>15927</v>
      </c>
      <c r="F108" s="7">
        <f t="shared" ref="F108:G108" si="35">+F109</f>
        <v>15927</v>
      </c>
      <c r="G108" s="7">
        <f t="shared" si="35"/>
        <v>15927</v>
      </c>
    </row>
    <row r="109" spans="1:7" x14ac:dyDescent="0.25">
      <c r="A109" s="16" t="s">
        <v>22</v>
      </c>
      <c r="B109" s="13" t="s">
        <v>23</v>
      </c>
      <c r="C109" s="7">
        <v>56261</v>
      </c>
      <c r="D109" s="7">
        <f t="shared" si="25"/>
        <v>7467.1179242152757</v>
      </c>
      <c r="E109" s="7">
        <f>+SUM(E110:E112)</f>
        <v>15927</v>
      </c>
      <c r="F109" s="7">
        <f t="shared" ref="F109:G109" si="36">+SUM(F110:F112)</f>
        <v>15927</v>
      </c>
      <c r="G109" s="7">
        <f t="shared" si="36"/>
        <v>15927</v>
      </c>
    </row>
    <row r="110" spans="1:7" x14ac:dyDescent="0.25">
      <c r="A110" s="17" t="s">
        <v>24</v>
      </c>
      <c r="B110" s="13" t="s">
        <v>25</v>
      </c>
      <c r="C110" s="19">
        <v>31255</v>
      </c>
      <c r="D110" s="18">
        <f t="shared" si="25"/>
        <v>4148.2513769991374</v>
      </c>
      <c r="E110" s="19">
        <v>10618</v>
      </c>
      <c r="F110" s="19">
        <v>10618</v>
      </c>
      <c r="G110" s="19">
        <v>10618</v>
      </c>
    </row>
    <row r="111" spans="1:7" x14ac:dyDescent="0.25">
      <c r="A111" s="17" t="s">
        <v>36</v>
      </c>
      <c r="B111" s="13" t="s">
        <v>37</v>
      </c>
      <c r="C111" s="19"/>
      <c r="D111" s="18"/>
      <c r="E111" s="19"/>
      <c r="F111" s="19"/>
      <c r="G111" s="19"/>
    </row>
    <row r="112" spans="1:7" x14ac:dyDescent="0.25">
      <c r="A112" s="17" t="s">
        <v>38</v>
      </c>
      <c r="B112" s="13" t="s">
        <v>39</v>
      </c>
      <c r="C112" s="19">
        <v>25004</v>
      </c>
      <c r="D112" s="18">
        <f t="shared" si="25"/>
        <v>3318.6011015993095</v>
      </c>
      <c r="E112" s="19">
        <v>5309</v>
      </c>
      <c r="F112" s="19">
        <v>5309</v>
      </c>
      <c r="G112" s="19">
        <v>5309</v>
      </c>
    </row>
    <row r="113" spans="1:7" x14ac:dyDescent="0.25">
      <c r="A113" s="15" t="s">
        <v>63</v>
      </c>
      <c r="B113" s="13" t="s">
        <v>64</v>
      </c>
      <c r="C113" s="7">
        <f>+C114</f>
        <v>40000</v>
      </c>
      <c r="D113" s="7">
        <f t="shared" si="25"/>
        <v>5308.9123365850419</v>
      </c>
      <c r="E113" s="7">
        <f>+E114</f>
        <v>1327.2280841462605</v>
      </c>
      <c r="F113" s="7">
        <f t="shared" ref="F113:G114" si="37">+F114</f>
        <v>1990.8421262193906</v>
      </c>
      <c r="G113" s="7">
        <f t="shared" si="37"/>
        <v>2654.4561682925209</v>
      </c>
    </row>
    <row r="114" spans="1:7" x14ac:dyDescent="0.25">
      <c r="A114" s="16" t="s">
        <v>22</v>
      </c>
      <c r="B114" s="13" t="s">
        <v>23</v>
      </c>
      <c r="C114" s="7">
        <v>40000</v>
      </c>
      <c r="D114" s="7">
        <f t="shared" si="25"/>
        <v>5308.9123365850419</v>
      </c>
      <c r="E114" s="7">
        <f>+E115</f>
        <v>1327.2280841462605</v>
      </c>
      <c r="F114" s="7">
        <f t="shared" si="37"/>
        <v>1990.8421262193906</v>
      </c>
      <c r="G114" s="7">
        <f t="shared" si="37"/>
        <v>2654.4561682925209</v>
      </c>
    </row>
    <row r="115" spans="1:7" x14ac:dyDescent="0.25">
      <c r="A115" s="17" t="s">
        <v>24</v>
      </c>
      <c r="B115" s="13" t="s">
        <v>25</v>
      </c>
      <c r="C115" s="19">
        <v>40000</v>
      </c>
      <c r="D115" s="18">
        <f t="shared" si="25"/>
        <v>5308.9123365850419</v>
      </c>
      <c r="E115" s="19">
        <v>1327.2280841462605</v>
      </c>
      <c r="F115" s="19">
        <v>1990.8421262193906</v>
      </c>
      <c r="G115" s="19">
        <v>2654.4561682925209</v>
      </c>
    </row>
  </sheetData>
  <autoFilter ref="A6:G115" xr:uid="{D6DEB235-FDAD-4452-8838-D54125673DDF}"/>
  <mergeCells count="1">
    <mergeCell ref="B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mpogoreli21</dc:creator>
  <cp:lastModifiedBy>mpogoreli21</cp:lastModifiedBy>
  <dcterms:created xsi:type="dcterms:W3CDTF">2022-09-28T09:33:55Z</dcterms:created>
  <dcterms:modified xsi:type="dcterms:W3CDTF">2022-12-01T13:42:05Z</dcterms:modified>
</cp:coreProperties>
</file>